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\Documents\Josep\planelles\Docencia\Termo\APUNTS_jp\Gay_Lussac\"/>
    </mc:Choice>
  </mc:AlternateContent>
  <xr:revisionPtr revIDLastSave="0" documentId="13_ncr:1_{2474080B-BF52-40CD-9370-8E2C22C951F5}" xr6:coauthVersionLast="36" xr6:coauthVersionMax="36" xr10:uidLastSave="{00000000-0000-0000-0000-000000000000}"/>
  <bookViews>
    <workbookView xWindow="0" yWindow="0" windowWidth="28800" windowHeight="12225" xr2:uid="{800A8233-9451-42A7-8952-867929E2B44A}"/>
  </bookViews>
  <sheets>
    <sheet name="Full1" sheetId="1" r:id="rId1"/>
  </sheets>
  <definedNames>
    <definedName name="rr">Full1!$G$23</definedName>
    <definedName name="v">Full1!$G$24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" i="1" l="1"/>
  <c r="K37" i="1"/>
  <c r="K38" i="1"/>
  <c r="K39" i="1"/>
  <c r="K40" i="1"/>
  <c r="K35" i="1"/>
  <c r="J26" i="1" l="1" a="1"/>
  <c r="J26" i="1" s="1"/>
  <c r="G26" i="1"/>
  <c r="F30" i="1"/>
  <c r="J28" i="1" l="1"/>
  <c r="K27" i="1"/>
  <c r="J27" i="1"/>
  <c r="K28" i="1"/>
  <c r="K26" i="1"/>
  <c r="J31" i="1" s="1"/>
  <c r="J36" i="1" l="1"/>
  <c r="J38" i="1"/>
  <c r="J37" i="1"/>
  <c r="J39" i="1"/>
  <c r="J40" i="1"/>
  <c r="J35" i="1"/>
  <c r="M35" i="1" s="1" a="1"/>
  <c r="M36" i="1" l="1"/>
  <c r="N35" i="1"/>
  <c r="M37" i="1"/>
  <c r="N36" i="1"/>
  <c r="M35" i="1"/>
  <c r="M40" i="1" s="1"/>
  <c r="N37" i="1"/>
</calcChain>
</file>

<file path=xl/sharedStrings.xml><?xml version="1.0" encoding="utf-8"?>
<sst xmlns="http://schemas.openxmlformats.org/spreadsheetml/2006/main" count="96" uniqueCount="22">
  <si>
    <t>n</t>
  </si>
  <si>
    <t>Volum</t>
  </si>
  <si>
    <t>L</t>
  </si>
  <si>
    <t>Ne</t>
  </si>
  <si>
    <t>-248.6 °C</t>
  </si>
  <si>
    <t>Ar</t>
  </si>
  <si>
    <t>-189.4 °C</t>
  </si>
  <si>
    <t>N2</t>
  </si>
  <si>
    <t>-210 °C</t>
  </si>
  <si>
    <t>PM</t>
  </si>
  <si>
    <t>R</t>
  </si>
  <si>
    <t>PV/RT</t>
  </si>
  <si>
    <t>Pes</t>
  </si>
  <si>
    <t>gr</t>
  </si>
  <si>
    <t>Ajust Lineal</t>
  </si>
  <si>
    <t>t(ºC)</t>
  </si>
  <si>
    <t>P(mmHg)</t>
  </si>
  <si>
    <t>Punt de tall</t>
  </si>
  <si>
    <t>Valors desplaçats</t>
  </si>
  <si>
    <t>T(K)</t>
  </si>
  <si>
    <t>P(at)</t>
  </si>
  <si>
    <t>Gay-Lussac's Law Temperature-Pressure Relationship in Gases and the Determination of Absolute Zero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</si>
</sst>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#,##0.0000"/>
    <numFmt numFmtId="170" formatCode="0.0000"/>
  </numFmts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0" xfId="0" applyNumberFormat="1"/>
    <xf numFmtId="166" fontId="0" fillId="0" borderId="0" xfId="0" applyNumberForma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65" fontId="0" fillId="0" borderId="4" xfId="0" applyNumberFormat="1" applyBorder="1"/>
    <xf numFmtId="165" fontId="0" fillId="0" borderId="6" xfId="0" applyNumberFormat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170" fontId="0" fillId="0" borderId="10" xfId="0" applyNumberFormat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300511667533674"/>
          <c:y val="5.0925925925925923E-2"/>
          <c:w val="0.72620170201526468"/>
          <c:h val="0.82775444736074655"/>
        </c:manualLayout>
      </c:layout>
      <c:scatterChart>
        <c:scatterStyle val="lineMarker"/>
        <c:varyColors val="0"/>
        <c:ser>
          <c:idx val="0"/>
          <c:order val="0"/>
          <c:tx>
            <c:strRef>
              <c:f>Full1!$K$17</c:f>
              <c:strCache>
                <c:ptCount val="1"/>
                <c:pt idx="0">
                  <c:v>P(mmHg)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backward val="150"/>
            <c:dispRSqr val="0"/>
            <c:dispEq val="1"/>
            <c:trendlineLbl>
              <c:layout>
                <c:manualLayout>
                  <c:x val="-0.11106386701662292"/>
                  <c:y val="2.628499562554680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a-ES"/>
                </a:p>
              </c:txPr>
            </c:trendlineLbl>
          </c:trendline>
          <c:xVal>
            <c:numRef>
              <c:f>Full1!$J$18:$J$23</c:f>
              <c:numCache>
                <c:formatCode>0.0</c:formatCode>
                <c:ptCount val="6"/>
                <c:pt idx="0">
                  <c:v>100</c:v>
                </c:pt>
                <c:pt idx="1">
                  <c:v>53</c:v>
                </c:pt>
                <c:pt idx="2">
                  <c:v>21</c:v>
                </c:pt>
                <c:pt idx="3">
                  <c:v>0</c:v>
                </c:pt>
                <c:pt idx="4">
                  <c:v>-78.5</c:v>
                </c:pt>
                <c:pt idx="5">
                  <c:v>-195.7</c:v>
                </c:pt>
              </c:numCache>
            </c:numRef>
          </c:xVal>
          <c:yVal>
            <c:numRef>
              <c:f>Full1!$K$18:$K$23</c:f>
              <c:numCache>
                <c:formatCode>General</c:formatCode>
                <c:ptCount val="6"/>
                <c:pt idx="0">
                  <c:v>945</c:v>
                </c:pt>
                <c:pt idx="1">
                  <c:v>840</c:v>
                </c:pt>
                <c:pt idx="2">
                  <c:v>765</c:v>
                </c:pt>
                <c:pt idx="3">
                  <c:v>720</c:v>
                </c:pt>
                <c:pt idx="4">
                  <c:v>513</c:v>
                </c:pt>
                <c:pt idx="5">
                  <c:v>225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FD-464A-98F4-59CC13C48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1217695"/>
        <c:axId val="1180695903"/>
      </c:scatterChart>
      <c:valAx>
        <c:axId val="17212176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/>
                  <a:t>t (ºc)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0" sourceLinked="0"/>
        <c:majorTickMark val="out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180695903"/>
        <c:crosses val="autoZero"/>
        <c:crossBetween val="midCat"/>
      </c:valAx>
      <c:valAx>
        <c:axId val="1180695903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/>
                  <a:t>P(mm</a:t>
                </a:r>
                <a:r>
                  <a:rPr lang="ca-ES" baseline="0"/>
                  <a:t> Hg)</a:t>
                </a:r>
                <a:endParaRPr lang="ca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721217695"/>
        <c:crossesAt val="-400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545484779622198"/>
          <c:y val="0.56076334208223977"/>
          <c:w val="0.25761642972986465"/>
          <c:h val="0.15625109361329834"/>
        </c:manualLayout>
      </c:layout>
      <c:overlay val="0"/>
      <c:spPr>
        <a:noFill/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backward val="110"/>
            <c:intercept val="0"/>
            <c:dispRSqr val="0"/>
            <c:dispEq val="1"/>
            <c:trendlineLbl>
              <c:layout>
                <c:manualLayout>
                  <c:x val="0.17384782547342872"/>
                  <c:y val="-0.2227401574803149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a-ES"/>
                </a:p>
              </c:txPr>
            </c:trendlineLbl>
          </c:trendline>
          <c:xVal>
            <c:numRef>
              <c:f>Full1!$J$35:$J$40</c:f>
              <c:numCache>
                <c:formatCode>0.0</c:formatCode>
                <c:ptCount val="6"/>
                <c:pt idx="0">
                  <c:v>388.51367397738528</c:v>
                </c:pt>
                <c:pt idx="1">
                  <c:v>341.51367397738528</c:v>
                </c:pt>
                <c:pt idx="2">
                  <c:v>309.51367397738528</c:v>
                </c:pt>
                <c:pt idx="3">
                  <c:v>288.51367397738528</c:v>
                </c:pt>
                <c:pt idx="4">
                  <c:v>210.01367397738528</c:v>
                </c:pt>
                <c:pt idx="5">
                  <c:v>92.813673977385292</c:v>
                </c:pt>
              </c:numCache>
            </c:numRef>
          </c:xVal>
          <c:yVal>
            <c:numRef>
              <c:f>Full1!$K$35:$K$40</c:f>
              <c:numCache>
                <c:formatCode>General</c:formatCode>
                <c:ptCount val="6"/>
                <c:pt idx="0">
                  <c:v>1.243421052631579</c:v>
                </c:pt>
                <c:pt idx="1">
                  <c:v>1.1052631578947369</c:v>
                </c:pt>
                <c:pt idx="2">
                  <c:v>1.006578947368421</c:v>
                </c:pt>
                <c:pt idx="3">
                  <c:v>0.94736842105263153</c:v>
                </c:pt>
                <c:pt idx="4">
                  <c:v>0.67500000000000004</c:v>
                </c:pt>
                <c:pt idx="5">
                  <c:v>0.29605263157894735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9A-4687-A07B-2FE0437B1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8350384"/>
        <c:axId val="1197648688"/>
      </c:scatterChart>
      <c:valAx>
        <c:axId val="1198350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197648688"/>
        <c:crosses val="autoZero"/>
        <c:crossBetween val="midCat"/>
      </c:valAx>
      <c:valAx>
        <c:axId val="119764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1983503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chart" Target="../charts/chart2.xml"/><Relationship Id="rId5" Type="http://schemas.openxmlformats.org/officeDocument/2006/relationships/chart" Target="../charts/chart1.xm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3</xdr:row>
      <xdr:rowOff>22225</xdr:rowOff>
    </xdr:from>
    <xdr:to>
      <xdr:col>17</xdr:col>
      <xdr:colOff>123825</xdr:colOff>
      <xdr:row>14</xdr:row>
      <xdr:rowOff>107950</xdr:rowOff>
    </xdr:to>
    <xdr:pic>
      <xdr:nvPicPr>
        <xdr:cNvPr id="6" name="Imatge 5">
          <a:extLst>
            <a:ext uri="{FF2B5EF4-FFF2-40B4-BE49-F238E27FC236}">
              <a16:creationId xmlns:a16="http://schemas.microsoft.com/office/drawing/2014/main" id="{D48CD547-8160-4F28-9FFD-DB7C17CE9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2225"/>
          <a:ext cx="9893300" cy="2181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581026</xdr:colOff>
      <xdr:row>15</xdr:row>
      <xdr:rowOff>3175</xdr:rowOff>
    </xdr:from>
    <xdr:to>
      <xdr:col>7</xdr:col>
      <xdr:colOff>447676</xdr:colOff>
      <xdr:row>19</xdr:row>
      <xdr:rowOff>47625</xdr:rowOff>
    </xdr:to>
    <xdr:grpSp>
      <xdr:nvGrpSpPr>
        <xdr:cNvPr id="13" name="Agrupa 12">
          <a:extLst>
            <a:ext uri="{FF2B5EF4-FFF2-40B4-BE49-F238E27FC236}">
              <a16:creationId xmlns:a16="http://schemas.microsoft.com/office/drawing/2014/main" id="{DC5F6224-B2EE-4F4E-A8FA-9CC697DD7BFA}"/>
            </a:ext>
          </a:extLst>
        </xdr:cNvPr>
        <xdr:cNvGrpSpPr/>
      </xdr:nvGrpSpPr>
      <xdr:grpSpPr>
        <a:xfrm>
          <a:off x="581026" y="2908300"/>
          <a:ext cx="4133850" cy="806450"/>
          <a:chOff x="9772650" y="2676525"/>
          <a:chExt cx="5001445" cy="891668"/>
        </a:xfrm>
      </xdr:grpSpPr>
      <xdr:pic>
        <xdr:nvPicPr>
          <xdr:cNvPr id="9" name="Imatge 8">
            <a:extLst>
              <a:ext uri="{FF2B5EF4-FFF2-40B4-BE49-F238E27FC236}">
                <a16:creationId xmlns:a16="http://schemas.microsoft.com/office/drawing/2014/main" id="{8C583CAF-DB4A-4D05-9A79-18D27A3E702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772650" y="2676525"/>
            <a:ext cx="5001445" cy="891668"/>
          </a:xfrm>
          <a:prstGeom prst="rect">
            <a:avLst/>
          </a:prstGeom>
        </xdr:spPr>
      </xdr:pic>
      <xdr:pic>
        <xdr:nvPicPr>
          <xdr:cNvPr id="10" name="Imatge 9">
            <a:extLst>
              <a:ext uri="{FF2B5EF4-FFF2-40B4-BE49-F238E27FC236}">
                <a16:creationId xmlns:a16="http://schemas.microsoft.com/office/drawing/2014/main" id="{5105E17B-BF94-41C6-9154-41342EAECC6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0067925" y="3114675"/>
            <a:ext cx="1200318" cy="323895"/>
          </a:xfrm>
          <a:prstGeom prst="rect">
            <a:avLst/>
          </a:prstGeom>
        </xdr:spPr>
      </xdr:pic>
    </xdr:grpSp>
    <xdr:clientData/>
  </xdr:twoCellAnchor>
  <xdr:twoCellAnchor editAs="oneCell">
    <xdr:from>
      <xdr:col>17</xdr:col>
      <xdr:colOff>314324</xdr:colOff>
      <xdr:row>4</xdr:row>
      <xdr:rowOff>73024</xdr:rowOff>
    </xdr:from>
    <xdr:to>
      <xdr:col>19</xdr:col>
      <xdr:colOff>581025</xdr:colOff>
      <xdr:row>13</xdr:row>
      <xdr:rowOff>34925</xdr:rowOff>
    </xdr:to>
    <xdr:pic>
      <xdr:nvPicPr>
        <xdr:cNvPr id="11" name="Imatge 10" descr="Gay-Lussac's Law Temperature-Pressure Relationship in Gases ...">
          <a:extLst>
            <a:ext uri="{FF2B5EF4-FFF2-40B4-BE49-F238E27FC236}">
              <a16:creationId xmlns:a16="http://schemas.microsoft.com/office/drawing/2014/main" id="{B873CAD2-4BC4-47A2-A203-97F725878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02924" y="263524"/>
          <a:ext cx="1676401" cy="1676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414337</xdr:colOff>
      <xdr:row>15</xdr:row>
      <xdr:rowOff>176212</xdr:rowOff>
    </xdr:from>
    <xdr:to>
      <xdr:col>19</xdr:col>
      <xdr:colOff>504825</xdr:colOff>
      <xdr:row>30</xdr:row>
      <xdr:rowOff>61912</xdr:rowOff>
    </xdr:to>
    <xdr:graphicFrame macro="">
      <xdr:nvGraphicFramePr>
        <xdr:cNvPr id="12" name="Gràfic 11">
          <a:extLst>
            <a:ext uri="{FF2B5EF4-FFF2-40B4-BE49-F238E27FC236}">
              <a16:creationId xmlns:a16="http://schemas.microsoft.com/office/drawing/2014/main" id="{98890B03-F0A6-4FB4-9F29-A342296B91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76200</xdr:colOff>
      <xdr:row>31</xdr:row>
      <xdr:rowOff>9525</xdr:rowOff>
    </xdr:from>
    <xdr:to>
      <xdr:col>19</xdr:col>
      <xdr:colOff>571500</xdr:colOff>
      <xdr:row>41</xdr:row>
      <xdr:rowOff>152400</xdr:rowOff>
    </xdr:to>
    <xdr:graphicFrame macro="">
      <xdr:nvGraphicFramePr>
        <xdr:cNvPr id="2" name="Gràfic 1">
          <a:extLst>
            <a:ext uri="{FF2B5EF4-FFF2-40B4-BE49-F238E27FC236}">
              <a16:creationId xmlns:a16="http://schemas.microsoft.com/office/drawing/2014/main" id="{2D9C437C-1B77-43A4-AD43-A6C3C3A4A4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01CF9-A467-4400-B762-E789BD46264C}">
  <sheetPr>
    <pageSetUpPr fitToPage="1"/>
  </sheetPr>
  <dimension ref="B2:N40"/>
  <sheetViews>
    <sheetView tabSelected="1" zoomScaleNormal="100" workbookViewId="0">
      <selection activeCell="B2" sqref="B2"/>
    </sheetView>
  </sheetViews>
  <sheetFormatPr defaultRowHeight="15" x14ac:dyDescent="0.25"/>
  <cols>
    <col min="9" max="9" width="9.5703125" bestFit="1" customWidth="1"/>
    <col min="19" max="19" width="12" bestFit="1" customWidth="1"/>
    <col min="20" max="21" width="9.5703125" bestFit="1" customWidth="1"/>
  </cols>
  <sheetData>
    <row r="2" spans="2:2" ht="18.75" x14ac:dyDescent="0.3">
      <c r="B2" s="17" t="s">
        <v>21</v>
      </c>
    </row>
    <row r="17" spans="2:11" x14ac:dyDescent="0.25">
      <c r="J17" s="11" t="s">
        <v>15</v>
      </c>
      <c r="K17" s="12" t="s">
        <v>16</v>
      </c>
    </row>
    <row r="18" spans="2:11" x14ac:dyDescent="0.25">
      <c r="J18" s="9">
        <v>100</v>
      </c>
      <c r="K18" s="6">
        <v>945</v>
      </c>
    </row>
    <row r="19" spans="2:11" x14ac:dyDescent="0.25">
      <c r="J19" s="9">
        <v>53</v>
      </c>
      <c r="K19" s="6">
        <v>840</v>
      </c>
    </row>
    <row r="20" spans="2:11" x14ac:dyDescent="0.25">
      <c r="J20" s="9">
        <v>21</v>
      </c>
      <c r="K20" s="6">
        <v>765</v>
      </c>
    </row>
    <row r="21" spans="2:11" x14ac:dyDescent="0.25">
      <c r="J21" s="9">
        <v>0</v>
      </c>
      <c r="K21" s="6">
        <v>720</v>
      </c>
    </row>
    <row r="22" spans="2:11" x14ac:dyDescent="0.25">
      <c r="D22" t="s">
        <v>9</v>
      </c>
      <c r="J22" s="9">
        <v>-78.5</v>
      </c>
      <c r="K22" s="6">
        <v>513</v>
      </c>
    </row>
    <row r="23" spans="2:11" x14ac:dyDescent="0.25">
      <c r="B23" t="s">
        <v>3</v>
      </c>
      <c r="C23" t="s">
        <v>4</v>
      </c>
      <c r="D23" s="2">
        <v>20.1797</v>
      </c>
      <c r="F23" t="s">
        <v>10</v>
      </c>
      <c r="G23">
        <v>8.2057459999999999E-2</v>
      </c>
      <c r="J23" s="10">
        <v>-195.7</v>
      </c>
      <c r="K23" s="8">
        <v>225</v>
      </c>
    </row>
    <row r="24" spans="2:11" x14ac:dyDescent="0.25">
      <c r="B24" t="s">
        <v>5</v>
      </c>
      <c r="C24" t="s">
        <v>6</v>
      </c>
      <c r="F24" t="s">
        <v>1</v>
      </c>
      <c r="G24">
        <v>0.5</v>
      </c>
      <c r="H24" t="s">
        <v>2</v>
      </c>
    </row>
    <row r="25" spans="2:11" x14ac:dyDescent="0.25">
      <c r="B25" t="s">
        <v>7</v>
      </c>
      <c r="C25" t="s">
        <v>8</v>
      </c>
      <c r="J25" s="3" t="s">
        <v>14</v>
      </c>
      <c r="K25" s="4"/>
    </row>
    <row r="26" spans="2:11" x14ac:dyDescent="0.25">
      <c r="F26" t="s">
        <v>0</v>
      </c>
      <c r="G26" s="1">
        <f>G27/D23</f>
        <v>1.9821900226465211E-2</v>
      </c>
      <c r="J26" s="5">
        <f t="array" ref="J26:K28">LINEST(K18:K23,J18:J23,,TRUE)</f>
        <v>2.457565839956886</v>
      </c>
      <c r="K26" s="6">
        <v>709.04134952727998</v>
      </c>
    </row>
    <row r="27" spans="2:11" x14ac:dyDescent="0.25">
      <c r="F27" t="s">
        <v>12</v>
      </c>
      <c r="G27">
        <v>0.4</v>
      </c>
      <c r="H27" t="s">
        <v>13</v>
      </c>
      <c r="J27" s="5">
        <v>3.3718617938454779E-2</v>
      </c>
      <c r="K27" s="6">
        <v>3.3069106575500311</v>
      </c>
    </row>
    <row r="28" spans="2:11" x14ac:dyDescent="0.25">
      <c r="J28" s="7">
        <v>0.99924757658448926</v>
      </c>
      <c r="K28" s="8">
        <v>7.9819454212848102</v>
      </c>
    </row>
    <row r="29" spans="2:11" x14ac:dyDescent="0.25">
      <c r="F29" t="s">
        <v>11</v>
      </c>
    </row>
    <row r="30" spans="2:11" x14ac:dyDescent="0.25">
      <c r="F30">
        <f>(K18/760)*v/(rr*(273.15+J18))</f>
        <v>2.0304238441312947E-2</v>
      </c>
      <c r="J30" t="s">
        <v>17</v>
      </c>
    </row>
    <row r="31" spans="2:11" x14ac:dyDescent="0.25">
      <c r="J31">
        <f>-K26/J26</f>
        <v>-288.51367397738528</v>
      </c>
    </row>
    <row r="33" spans="10:14" x14ac:dyDescent="0.25">
      <c r="J33" s="13" t="s">
        <v>18</v>
      </c>
      <c r="K33" s="14"/>
    </row>
    <row r="34" spans="10:14" x14ac:dyDescent="0.25">
      <c r="J34" s="11" t="s">
        <v>19</v>
      </c>
      <c r="K34" s="12" t="s">
        <v>20</v>
      </c>
      <c r="M34" s="3" t="s">
        <v>14</v>
      </c>
      <c r="N34" s="4"/>
    </row>
    <row r="35" spans="10:14" x14ac:dyDescent="0.25">
      <c r="J35" s="9">
        <f>-J$31+J18</f>
        <v>388.51367397738528</v>
      </c>
      <c r="K35" s="6">
        <f>K18/760</f>
        <v>1.243421052631579</v>
      </c>
      <c r="M35" s="5">
        <f t="array" ref="M35:N37">LINEST(K35:K40,J35:J40,FALSE,TRUE)</f>
        <v>3.2336392631011658E-3</v>
      </c>
      <c r="N35" s="6">
        <v>0</v>
      </c>
    </row>
    <row r="36" spans="10:14" x14ac:dyDescent="0.25">
      <c r="J36" s="9">
        <f>-J$31+J19</f>
        <v>341.51367397738528</v>
      </c>
      <c r="K36" s="6">
        <f t="shared" ref="K36:K40" si="0">K19/760</f>
        <v>1.1052631578947369</v>
      </c>
      <c r="M36" s="5">
        <v>1.3293668027904384E-5</v>
      </c>
      <c r="N36" s="6" t="e">
        <v>#N/A</v>
      </c>
    </row>
    <row r="37" spans="10:14" x14ac:dyDescent="0.25">
      <c r="J37" s="9">
        <f>-J$31+J20</f>
        <v>309.51367397738528</v>
      </c>
      <c r="K37" s="6">
        <f t="shared" si="0"/>
        <v>1.006578947368421</v>
      </c>
      <c r="M37" s="7">
        <v>0.99991550328482171</v>
      </c>
      <c r="N37" s="8">
        <v>9.3937750287820792E-3</v>
      </c>
    </row>
    <row r="38" spans="10:14" x14ac:dyDescent="0.25">
      <c r="J38" s="9">
        <f>-J$31+J21</f>
        <v>288.51367397738528</v>
      </c>
      <c r="K38" s="6">
        <f t="shared" si="0"/>
        <v>0.94736842105263153</v>
      </c>
    </row>
    <row r="39" spans="10:14" x14ac:dyDescent="0.25">
      <c r="J39" s="9">
        <f>-J$31+J22</f>
        <v>210.01367397738528</v>
      </c>
      <c r="K39" s="6">
        <f t="shared" si="0"/>
        <v>0.67500000000000004</v>
      </c>
      <c r="M39" s="15" t="s">
        <v>10</v>
      </c>
    </row>
    <row r="40" spans="10:14" x14ac:dyDescent="0.25">
      <c r="J40" s="10">
        <f>-J$31+J23</f>
        <v>92.813673977385292</v>
      </c>
      <c r="K40" s="8">
        <f t="shared" si="0"/>
        <v>0.29605263157894735</v>
      </c>
      <c r="M40" s="16">
        <f>M35*v/G26</f>
        <v>8.1567337797003245E-2</v>
      </c>
    </row>
  </sheetData>
  <mergeCells count="3">
    <mergeCell ref="J25:K25"/>
    <mergeCell ref="M34:N34"/>
    <mergeCell ref="J33:K33"/>
  </mergeCells>
  <pageMargins left="0.7" right="0.7" top="0.75" bottom="0.75" header="0.3" footer="0.3"/>
  <pageSetup paperSize="9" scale="70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2</vt:i4>
      </vt:variant>
    </vt:vector>
  </HeadingPairs>
  <TitlesOfParts>
    <vt:vector size="3" baseType="lpstr">
      <vt:lpstr>Full1</vt:lpstr>
      <vt:lpstr>rr</vt:lpstr>
      <vt:lpstr>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cp:lastPrinted>2023-02-08T15:58:14Z</cp:lastPrinted>
  <dcterms:created xsi:type="dcterms:W3CDTF">2023-02-06T15:47:47Z</dcterms:created>
  <dcterms:modified xsi:type="dcterms:W3CDTF">2023-02-08T16:00:04Z</dcterms:modified>
</cp:coreProperties>
</file>